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09"/>
  <workbookPr defaultThemeVersion="166925"/>
  <mc:AlternateContent xmlns:mc="http://schemas.openxmlformats.org/markup-compatibility/2006">
    <mc:Choice Requires="x15">
      <x15ac:absPath xmlns:x15ac="http://schemas.microsoft.com/office/spreadsheetml/2010/11/ac" url="/Volumes/Neural_Plasticity/Molecular_Profiling/LFF_LC_ERC/LC/Visium_experiments/"/>
    </mc:Choice>
  </mc:AlternateContent>
  <xr:revisionPtr revIDLastSave="0" documentId="13_ncr:1_{75358C19-CCBC-744E-B0D7-619C1EF50B9F}" xr6:coauthVersionLast="47" xr6:coauthVersionMax="47" xr10:uidLastSave="{00000000-0000-0000-0000-000000000000}"/>
  <bookViews>
    <workbookView xWindow="35760" yWindow="500" windowWidth="28040" windowHeight="16940" xr2:uid="{C20BBAE0-5463-914B-8C49-CB40AFAF9F8B}"/>
  </bookViews>
  <sheets>
    <sheet name="Summary" sheetId="1" r:id="rId1"/>
    <sheet name="qPCR" sheetId="2" r:id="rId2"/>
    <sheet name="cDNA" sheetId="3" r:id="rId3"/>
    <sheet name="Lib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15" i="3" l="1"/>
  <c r="R15" i="3"/>
  <c r="S14" i="3"/>
  <c r="R14" i="3"/>
  <c r="S13" i="3"/>
  <c r="R13" i="3"/>
  <c r="S12" i="3"/>
  <c r="R12" i="3"/>
  <c r="S11" i="3"/>
  <c r="R11" i="3"/>
  <c r="S10" i="3"/>
  <c r="R10" i="3"/>
  <c r="S9" i="3"/>
  <c r="R9" i="3"/>
  <c r="S8" i="3"/>
  <c r="R8" i="3"/>
  <c r="S7" i="3"/>
  <c r="R7" i="3"/>
  <c r="S6" i="3"/>
  <c r="R6" i="3"/>
  <c r="S5" i="3"/>
  <c r="R5" i="3"/>
  <c r="S4" i="3"/>
  <c r="R4" i="3"/>
  <c r="S3" i="3"/>
  <c r="R3" i="3"/>
  <c r="W14" i="1" l="1"/>
  <c r="Q14" i="1"/>
  <c r="K14" i="1"/>
  <c r="L14" i="1" s="1"/>
  <c r="J14" i="1"/>
  <c r="W13" i="1"/>
  <c r="Q13" i="1"/>
  <c r="K13" i="1"/>
  <c r="L13" i="1" s="1"/>
  <c r="J13" i="1"/>
  <c r="W12" i="1"/>
  <c r="Q12" i="1"/>
  <c r="K12" i="1"/>
  <c r="L12" i="1" s="1"/>
  <c r="J12" i="1"/>
  <c r="W11" i="1"/>
  <c r="Q11" i="1"/>
  <c r="L11" i="1"/>
  <c r="K11" i="1"/>
  <c r="J11" i="1"/>
  <c r="W10" i="1" l="1"/>
  <c r="Q10" i="1"/>
  <c r="K10" i="1"/>
  <c r="L10" i="1" s="1"/>
  <c r="J10" i="1"/>
  <c r="W9" i="1"/>
  <c r="Q9" i="1"/>
  <c r="L9" i="1"/>
  <c r="K9" i="1"/>
  <c r="J9" i="1"/>
  <c r="W8" i="1"/>
  <c r="Q8" i="1"/>
  <c r="K8" i="1"/>
  <c r="L8" i="1" s="1"/>
  <c r="J8" i="1"/>
  <c r="W7" i="1"/>
  <c r="Q7" i="1"/>
  <c r="K7" i="1"/>
  <c r="L7" i="1" s="1"/>
  <c r="J7" i="1"/>
  <c r="W6" i="1"/>
  <c r="Q6" i="1"/>
  <c r="K6" i="1"/>
  <c r="L6" i="1" s="1"/>
  <c r="J6" i="1"/>
  <c r="W5" i="1"/>
  <c r="Q5" i="1"/>
  <c r="L5" i="1"/>
  <c r="K5" i="1"/>
  <c r="J5" i="1"/>
  <c r="W4" i="1"/>
  <c r="Q4" i="1"/>
  <c r="K4" i="1"/>
  <c r="L4" i="1" s="1"/>
  <c r="J4" i="1"/>
  <c r="W3" i="1"/>
  <c r="Q3" i="1"/>
  <c r="K3" i="1"/>
  <c r="L3" i="1" s="1"/>
  <c r="J3" i="1"/>
  <c r="W2" i="1"/>
  <c r="Q2" i="1"/>
  <c r="K2" i="1"/>
  <c r="L2" i="1" s="1"/>
  <c r="J2" i="1"/>
</calcChain>
</file>

<file path=xl/sharedStrings.xml><?xml version="1.0" encoding="utf-8"?>
<sst xmlns="http://schemas.openxmlformats.org/spreadsheetml/2006/main" count="301" uniqueCount="127">
  <si>
    <t>Sample #</t>
  </si>
  <si>
    <t>Tissue</t>
  </si>
  <si>
    <t>Brain</t>
  </si>
  <si>
    <t>Slide #</t>
  </si>
  <si>
    <t>Array #</t>
  </si>
  <si>
    <t>Ct</t>
  </si>
  <si>
    <t>cDNA Amp Cycle</t>
  </si>
  <si>
    <t>Agilent [cDNA] pg/ul</t>
  </si>
  <si>
    <t>Dilution Factor</t>
  </si>
  <si>
    <t>Final [cDNA] pg/ul</t>
  </si>
  <si>
    <t>Total cDNA ng yield</t>
  </si>
  <si>
    <t>cDNA Input</t>
  </si>
  <si>
    <t>SI cycles</t>
  </si>
  <si>
    <t>Ave frag length</t>
  </si>
  <si>
    <t>Agilent [lib] pg/ul</t>
  </si>
  <si>
    <t>Final [lib] pg/ul</t>
  </si>
  <si>
    <t>index_name</t>
  </si>
  <si>
    <t>index(i7)</t>
  </si>
  <si>
    <t>index2_workflow_a(i5)</t>
  </si>
  <si>
    <t>index2_workflow_b(i5)</t>
  </si>
  <si>
    <t>% Coverage Array</t>
  </si>
  <si>
    <t xml:space="preserve">Est Read Pairs </t>
  </si>
  <si>
    <t>HYP_1v_hrd</t>
  </si>
  <si>
    <t>HYP</t>
  </si>
  <si>
    <t>Hs_Br6197</t>
  </si>
  <si>
    <t>V12N28-334</t>
  </si>
  <si>
    <t>A1</t>
  </si>
  <si>
    <t>SI-TT-G9</t>
  </si>
  <si>
    <t>CCGGAGGAAG</t>
  </si>
  <si>
    <t>TGCGGATGTT</t>
  </si>
  <si>
    <t>AACATCCGCA</t>
  </si>
  <si>
    <t>5v_LC_HRD</t>
  </si>
  <si>
    <t>LC</t>
  </si>
  <si>
    <t>Hs_Br1556</t>
  </si>
  <si>
    <t>V13M06-333</t>
  </si>
  <si>
    <t>SI-TT-G10</t>
  </si>
  <si>
    <t>ACTTTACGTG</t>
  </si>
  <si>
    <t>TGAACGCCCT</t>
  </si>
  <si>
    <t>AGGGCGTTCA</t>
  </si>
  <si>
    <t>6v_LC_HRD</t>
  </si>
  <si>
    <t>Hs_Br0946</t>
  </si>
  <si>
    <t>B1</t>
  </si>
  <si>
    <t>SI-TT-H10</t>
  </si>
  <si>
    <t>TTATCTAGGG</t>
  </si>
  <si>
    <t>AAAGGCTCTA</t>
  </si>
  <si>
    <t>TAGAGCCTTT</t>
  </si>
  <si>
    <t>7v_LC_HRD</t>
  </si>
  <si>
    <t>Hs_Br5415</t>
  </si>
  <si>
    <t>C1</t>
  </si>
  <si>
    <t>SI-TT-B11</t>
  </si>
  <si>
    <t>TCTTACTTGC</t>
  </si>
  <si>
    <t>TGACCTCTAG</t>
  </si>
  <si>
    <t>CTAGAGGTCA</t>
  </si>
  <si>
    <t>8v_LC_HRD</t>
  </si>
  <si>
    <t>Hs_Br6476</t>
  </si>
  <si>
    <t>D1</t>
  </si>
  <si>
    <t>SI-TT-C11</t>
  </si>
  <si>
    <t>ATGGGTGAAA</t>
  </si>
  <si>
    <t>CTTGGGAATT</t>
  </si>
  <si>
    <t>AATTCCCAAG</t>
  </si>
  <si>
    <t>1v_LC_HRD</t>
  </si>
  <si>
    <t>Hs_Br5941</t>
  </si>
  <si>
    <t>V13M06-331</t>
  </si>
  <si>
    <t>SI-TT-H7</t>
  </si>
  <si>
    <t>ACCTCGAGCT</t>
  </si>
  <si>
    <t>TGTGTTCGAT</t>
  </si>
  <si>
    <t>ATCGAACACA</t>
  </si>
  <si>
    <t>2v_LC_HRD</t>
  </si>
  <si>
    <t>Hs_Br5529</t>
  </si>
  <si>
    <t>SI-TT-B8</t>
  </si>
  <si>
    <t>GCACTGAGAA</t>
  </si>
  <si>
    <t>TATGCGTGAA</t>
  </si>
  <si>
    <t>TTCACGCATA</t>
  </si>
  <si>
    <t>3v_LC_HRD</t>
  </si>
  <si>
    <t>Hs_Br6222</t>
  </si>
  <si>
    <t>SI-TT-C8</t>
  </si>
  <si>
    <t>GCTACAAAGC</t>
  </si>
  <si>
    <t>CACGTGCCCT</t>
  </si>
  <si>
    <t>AGGGCACGTG</t>
  </si>
  <si>
    <t>4v_LC_HRD</t>
  </si>
  <si>
    <t>Hs_Br5426</t>
  </si>
  <si>
    <t>SI-TT-D8</t>
  </si>
  <si>
    <t>CGCTGAAATC</t>
  </si>
  <si>
    <t>AGGTGTCTGC</t>
  </si>
  <si>
    <t>GCAGACACCT</t>
  </si>
  <si>
    <t>9v_LC_HRD</t>
  </si>
  <si>
    <t>Hs_Br5854</t>
  </si>
  <si>
    <t>V13M06-332</t>
  </si>
  <si>
    <t>SI-TT-D11</t>
  </si>
  <si>
    <t>CGAATATTCG</t>
  </si>
  <si>
    <t>CTGGAAGCAA</t>
  </si>
  <si>
    <t>TTGCTTCCAG</t>
  </si>
  <si>
    <t>10v_LC_HRD</t>
  </si>
  <si>
    <t>Hs_Br3974</t>
  </si>
  <si>
    <t>SI-TT-E11</t>
  </si>
  <si>
    <t>TCCGGGACAA</t>
  </si>
  <si>
    <t>GTGAATGCCA</t>
  </si>
  <si>
    <t>TGGCATTCAC</t>
  </si>
  <si>
    <t>11v_LC_HRD</t>
  </si>
  <si>
    <t>Hs_Br5712</t>
  </si>
  <si>
    <t>SI-TT-F11</t>
  </si>
  <si>
    <t>TTCACACCTT</t>
  </si>
  <si>
    <t>TAGTGTACAC</t>
  </si>
  <si>
    <t>GTGTACACTA</t>
  </si>
  <si>
    <t>12v_LC_HRD</t>
  </si>
  <si>
    <t>Hs_Br0942</t>
  </si>
  <si>
    <t>SI-TT-G11</t>
  </si>
  <si>
    <t>GATAACCTGC</t>
  </si>
  <si>
    <t>CATTAGAAAC</t>
  </si>
  <si>
    <t>GTTTCTAATG</t>
  </si>
  <si>
    <t>Pos</t>
  </si>
  <si>
    <t>Name</t>
  </si>
  <si>
    <t>Ct FAM</t>
  </si>
  <si>
    <t>Note</t>
  </si>
  <si>
    <t>~33% of the peak fluorescence value</t>
  </si>
  <si>
    <t>E1</t>
  </si>
  <si>
    <t>negative control</t>
  </si>
  <si>
    <t>N/A</t>
  </si>
  <si>
    <t>#1 1:5 dilution</t>
  </si>
  <si>
    <t>#2  1:5 dilution</t>
  </si>
  <si>
    <t>#3 1:5 dilution</t>
  </si>
  <si>
    <t>#4 1:5 dilution</t>
  </si>
  <si>
    <t>#3 1:8 dilution</t>
  </si>
  <si>
    <t>#1 1:4 dilution</t>
  </si>
  <si>
    <t>#2  1:3 dilution</t>
  </si>
  <si>
    <t>#3 1:3 dilution</t>
  </si>
  <si>
    <t>#4 1:3 dilution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</si>
</sst>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2">
    <xf numFmtId="0" fontId="0" fillId="0" borderId="0" xfId="0"/>
    <xf numFmtId="0" fontId="2" fillId="0" borderId="1" xfId="0" applyFont="1" applyBorder="1" applyAlignment="1">
      <alignment horizontal="center" wrapText="1"/>
    </xf>
    <xf numFmtId="2" fontId="2" fillId="0" borderId="1" xfId="0" applyNumberFormat="1" applyFont="1" applyBorder="1" applyAlignment="1">
      <alignment horizontal="center" wrapText="1"/>
    </xf>
    <xf numFmtId="0" fontId="2" fillId="0" borderId="2" xfId="0" applyFont="1" applyBorder="1" applyAlignment="1">
      <alignment horizontal="center" wrapText="1"/>
    </xf>
    <xf numFmtId="0" fontId="3" fillId="2" borderId="3" xfId="0" applyFont="1" applyFill="1" applyBorder="1" applyAlignment="1">
      <alignment horizontal="center"/>
    </xf>
    <xf numFmtId="2" fontId="3" fillId="2" borderId="3" xfId="0" applyNumberFormat="1" applyFont="1" applyFill="1" applyBorder="1" applyAlignment="1">
      <alignment horizontal="center"/>
    </xf>
    <xf numFmtId="4" fontId="3" fillId="2" borderId="4" xfId="0" applyNumberFormat="1" applyFont="1" applyFill="1" applyBorder="1" applyAlignment="1">
      <alignment horizontal="center"/>
    </xf>
    <xf numFmtId="0" fontId="3" fillId="2" borderId="4" xfId="0" applyFont="1" applyFill="1" applyBorder="1" applyAlignment="1">
      <alignment horizontal="center"/>
    </xf>
    <xf numFmtId="0" fontId="3" fillId="2" borderId="5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2" fontId="3" fillId="0" borderId="3" xfId="0" applyNumberFormat="1" applyFont="1" applyBorder="1" applyAlignment="1">
      <alignment horizontal="center"/>
    </xf>
    <xf numFmtId="0" fontId="0" fillId="0" borderId="6" xfId="0" applyBorder="1" applyAlignment="1">
      <alignment horizontal="center"/>
    </xf>
    <xf numFmtId="4" fontId="3" fillId="0" borderId="4" xfId="0" applyNumberFormat="1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2" fontId="0" fillId="0" borderId="1" xfId="1" applyNumberFormat="1" applyFont="1" applyBorder="1" applyAlignment="1">
      <alignment horizontal="center"/>
    </xf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0" fontId="0" fillId="0" borderId="1" xfId="0" applyBorder="1" applyAlignment="1">
      <alignment horizontal="center" wrapText="1"/>
    </xf>
    <xf numFmtId="0" fontId="2" fillId="0" borderId="1" xfId="0" applyFont="1" applyBorder="1" applyAlignment="1">
      <alignment horizontal="center"/>
    </xf>
    <xf numFmtId="0" fontId="0" fillId="0" borderId="1" xfId="0" applyBorder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"/><Relationship Id="rId3" Type="http://schemas.openxmlformats.org/officeDocument/2006/relationships/image" Target="../media/image3.tif"/><Relationship Id="rId7" Type="http://schemas.openxmlformats.org/officeDocument/2006/relationships/image" Target="../media/image7.tif"/><Relationship Id="rId12" Type="http://schemas.openxmlformats.org/officeDocument/2006/relationships/image" Target="../media/image12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6" Type="http://schemas.openxmlformats.org/officeDocument/2006/relationships/image" Target="../media/image6.tif"/><Relationship Id="rId11" Type="http://schemas.openxmlformats.org/officeDocument/2006/relationships/image" Target="../media/image11.tif"/><Relationship Id="rId5" Type="http://schemas.openxmlformats.org/officeDocument/2006/relationships/image" Target="../media/image5.tif"/><Relationship Id="rId10" Type="http://schemas.openxmlformats.org/officeDocument/2006/relationships/image" Target="../media/image10.tif"/><Relationship Id="rId4" Type="http://schemas.openxmlformats.org/officeDocument/2006/relationships/image" Target="../media/image4.tif"/><Relationship Id="rId9" Type="http://schemas.openxmlformats.org/officeDocument/2006/relationships/image" Target="../media/image9.t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28</xdr:row>
      <xdr:rowOff>30727</xdr:rowOff>
    </xdr:from>
    <xdr:to>
      <xdr:col>3</xdr:col>
      <xdr:colOff>680167</xdr:colOff>
      <xdr:row>42</xdr:row>
      <xdr:rowOff>176572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2344BA-82F5-B449-BE93-C329C4C9C6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526" t="1" r="25943" b="-325"/>
        <a:stretch/>
      </xdr:blipFill>
      <xdr:spPr>
        <a:xfrm>
          <a:off x="0" y="6164827"/>
          <a:ext cx="3207467" cy="2990645"/>
        </a:xfrm>
        <a:prstGeom prst="rect">
          <a:avLst/>
        </a:prstGeom>
      </xdr:spPr>
    </xdr:pic>
    <xdr:clientData/>
  </xdr:twoCellAnchor>
  <xdr:twoCellAnchor editAs="oneCell">
    <xdr:from>
      <xdr:col>4</xdr:col>
      <xdr:colOff>8192</xdr:colOff>
      <xdr:row>28</xdr:row>
      <xdr:rowOff>33184</xdr:rowOff>
    </xdr:from>
    <xdr:to>
      <xdr:col>7</xdr:col>
      <xdr:colOff>783643</xdr:colOff>
      <xdr:row>43</xdr:row>
      <xdr:rowOff>6556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011AEF-3211-784E-91C4-F3ADDF6B16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4115" t="3260" r="21990" b="1432"/>
        <a:stretch/>
      </xdr:blipFill>
      <xdr:spPr>
        <a:xfrm>
          <a:off x="3449892" y="6167284"/>
          <a:ext cx="3251951" cy="3021372"/>
        </a:xfrm>
        <a:prstGeom prst="rect">
          <a:avLst/>
        </a:prstGeom>
      </xdr:spPr>
    </xdr:pic>
    <xdr:clientData/>
  </xdr:twoCellAnchor>
  <xdr:twoCellAnchor editAs="oneCell">
    <xdr:from>
      <xdr:col>9</xdr:col>
      <xdr:colOff>23351</xdr:colOff>
      <xdr:row>28</xdr:row>
      <xdr:rowOff>50803</xdr:rowOff>
    </xdr:from>
    <xdr:to>
      <xdr:col>12</xdr:col>
      <xdr:colOff>610209</xdr:colOff>
      <xdr:row>43</xdr:row>
      <xdr:rowOff>34415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895FE2-3AF7-2745-ADD0-D3AE86968A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2401" t="3512" r="26734" b="680"/>
        <a:stretch/>
      </xdr:blipFill>
      <xdr:spPr>
        <a:xfrm>
          <a:off x="7452851" y="6184903"/>
          <a:ext cx="3063358" cy="3031612"/>
        </a:xfrm>
        <a:prstGeom prst="rect">
          <a:avLst/>
        </a:prstGeom>
      </xdr:spPr>
    </xdr:pic>
    <xdr:clientData/>
  </xdr:twoCellAnchor>
  <xdr:twoCellAnchor editAs="oneCell">
    <xdr:from>
      <xdr:col>14</xdr:col>
      <xdr:colOff>6555</xdr:colOff>
      <xdr:row>28</xdr:row>
      <xdr:rowOff>76200</xdr:rowOff>
    </xdr:from>
    <xdr:to>
      <xdr:col>17</xdr:col>
      <xdr:colOff>464787</xdr:colOff>
      <xdr:row>43</xdr:row>
      <xdr:rowOff>131507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D4DBDC-F1B1-5A4B-9BEC-EB50CB8009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0307" t="-1" r="19223" b="-1578"/>
        <a:stretch/>
      </xdr:blipFill>
      <xdr:spPr>
        <a:xfrm>
          <a:off x="11563555" y="6210300"/>
          <a:ext cx="2934732" cy="31033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20486</xdr:rowOff>
    </xdr:from>
    <xdr:to>
      <xdr:col>3</xdr:col>
      <xdr:colOff>547965</xdr:colOff>
      <xdr:row>60</xdr:row>
      <xdr:rowOff>55307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C8F7C4-E141-524F-8F98-AEF8A603D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0029" r="26339" b="2061"/>
        <a:stretch/>
      </xdr:blipFill>
      <xdr:spPr>
        <a:xfrm>
          <a:off x="0" y="9608986"/>
          <a:ext cx="3075265" cy="3082821"/>
        </a:xfrm>
        <a:prstGeom prst="rect">
          <a:avLst/>
        </a:prstGeom>
      </xdr:spPr>
    </xdr:pic>
    <xdr:clientData/>
  </xdr:twoCellAnchor>
  <xdr:twoCellAnchor editAs="oneCell">
    <xdr:from>
      <xdr:col>4</xdr:col>
      <xdr:colOff>7784</xdr:colOff>
      <xdr:row>45</xdr:row>
      <xdr:rowOff>30727</xdr:rowOff>
    </xdr:from>
    <xdr:to>
      <xdr:col>7</xdr:col>
      <xdr:colOff>783036</xdr:colOff>
      <xdr:row>60</xdr:row>
      <xdr:rowOff>106517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C87621E-03A8-DC48-A655-EDE727A82F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6603" t="240" r="26471" b="142"/>
        <a:stretch/>
      </xdr:blipFill>
      <xdr:spPr>
        <a:xfrm>
          <a:off x="3449484" y="9619227"/>
          <a:ext cx="3251752" cy="3123790"/>
        </a:xfrm>
        <a:prstGeom prst="rect">
          <a:avLst/>
        </a:prstGeom>
      </xdr:spPr>
    </xdr:pic>
    <xdr:clientData/>
  </xdr:twoCellAnchor>
  <xdr:twoCellAnchor editAs="oneCell">
    <xdr:from>
      <xdr:col>9</xdr:col>
      <xdr:colOff>5327</xdr:colOff>
      <xdr:row>45</xdr:row>
      <xdr:rowOff>48342</xdr:rowOff>
    </xdr:from>
    <xdr:to>
      <xdr:col>12</xdr:col>
      <xdr:colOff>632579</xdr:colOff>
      <xdr:row>60</xdr:row>
      <xdr:rowOff>134375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5A975B7-777C-0940-98FC-6A29CEAE12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161" t="720" r="25812" b="-99"/>
        <a:stretch/>
      </xdr:blipFill>
      <xdr:spPr>
        <a:xfrm>
          <a:off x="7434827" y="9636842"/>
          <a:ext cx="3103752" cy="3134033"/>
        </a:xfrm>
        <a:prstGeom prst="rect">
          <a:avLst/>
        </a:prstGeom>
      </xdr:spPr>
    </xdr:pic>
    <xdr:clientData/>
  </xdr:twoCellAnchor>
  <xdr:twoCellAnchor editAs="oneCell">
    <xdr:from>
      <xdr:col>14</xdr:col>
      <xdr:colOff>8605</xdr:colOff>
      <xdr:row>45</xdr:row>
      <xdr:rowOff>50800</xdr:rowOff>
    </xdr:from>
    <xdr:to>
      <xdr:col>17</xdr:col>
      <xdr:colOff>812738</xdr:colOff>
      <xdr:row>60</xdr:row>
      <xdr:rowOff>147075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DE33A5D-8D4E-1A40-8778-83D78E6703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4510" t="2881" r="21596" b="3022"/>
        <a:stretch/>
      </xdr:blipFill>
      <xdr:spPr>
        <a:xfrm>
          <a:off x="11565605" y="9639300"/>
          <a:ext cx="3280633" cy="3144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86444</xdr:rowOff>
    </xdr:from>
    <xdr:to>
      <xdr:col>3</xdr:col>
      <xdr:colOff>467857</xdr:colOff>
      <xdr:row>77</xdr:row>
      <xdr:rowOff>18846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2CF3ED-8826-EF49-BC16-204BC54A7E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030" r="26472" b="3020"/>
        <a:stretch/>
      </xdr:blipFill>
      <xdr:spPr>
        <a:xfrm>
          <a:off x="0" y="13129344"/>
          <a:ext cx="2995157" cy="2980402"/>
        </a:xfrm>
        <a:prstGeom prst="rect">
          <a:avLst/>
        </a:prstGeom>
      </xdr:spPr>
    </xdr:pic>
    <xdr:clientData/>
  </xdr:twoCellAnchor>
  <xdr:twoCellAnchor editAs="oneCell">
    <xdr:from>
      <xdr:col>4</xdr:col>
      <xdr:colOff>5326</xdr:colOff>
      <xdr:row>62</xdr:row>
      <xdr:rowOff>50800</xdr:rowOff>
    </xdr:from>
    <xdr:to>
      <xdr:col>7</xdr:col>
      <xdr:colOff>509229</xdr:colOff>
      <xdr:row>77</xdr:row>
      <xdr:rowOff>5783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9EEDE01-DF78-AA43-94FC-DF66BA4888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8858" t="3360" r="18960" b="862"/>
        <a:stretch/>
      </xdr:blipFill>
      <xdr:spPr>
        <a:xfrm>
          <a:off x="3396226" y="13093700"/>
          <a:ext cx="2980403" cy="3002983"/>
        </a:xfrm>
        <a:prstGeom prst="rect">
          <a:avLst/>
        </a:prstGeom>
      </xdr:spPr>
    </xdr:pic>
    <xdr:clientData/>
  </xdr:twoCellAnchor>
  <xdr:twoCellAnchor editAs="oneCell">
    <xdr:from>
      <xdr:col>9</xdr:col>
      <xdr:colOff>33184</xdr:colOff>
      <xdr:row>62</xdr:row>
      <xdr:rowOff>61043</xdr:rowOff>
    </xdr:from>
    <xdr:to>
      <xdr:col>12</xdr:col>
      <xdr:colOff>656224</xdr:colOff>
      <xdr:row>77</xdr:row>
      <xdr:rowOff>65140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F842241-52FB-EA4C-8903-F3E1A6EED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9237" t="6001" r="29107" b="1342"/>
        <a:stretch/>
      </xdr:blipFill>
      <xdr:spPr>
        <a:xfrm>
          <a:off x="7551584" y="13103943"/>
          <a:ext cx="3099540" cy="3052097"/>
        </a:xfrm>
        <a:prstGeom prst="rect">
          <a:avLst/>
        </a:prstGeom>
      </xdr:spPr>
    </xdr:pic>
    <xdr:clientData/>
  </xdr:twoCellAnchor>
  <xdr:twoCellAnchor editAs="oneCell">
    <xdr:from>
      <xdr:col>14</xdr:col>
      <xdr:colOff>36871</xdr:colOff>
      <xdr:row>62</xdr:row>
      <xdr:rowOff>50801</xdr:rowOff>
    </xdr:from>
    <xdr:to>
      <xdr:col>17</xdr:col>
      <xdr:colOff>714887</xdr:colOff>
      <xdr:row>77</xdr:row>
      <xdr:rowOff>49601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756DDF2-8F2F-AE4E-8D3E-867302EB5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8712" t="5761" r="27261" b="-819"/>
        <a:stretch/>
      </xdr:blipFill>
      <xdr:spPr>
        <a:xfrm>
          <a:off x="11682771" y="13093701"/>
          <a:ext cx="3154516" cy="3046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342900</xdr:colOff>
      <xdr:row>25</xdr:row>
      <xdr:rowOff>38100</xdr:rowOff>
    </xdr:from>
    <xdr:to>
      <xdr:col>15</xdr:col>
      <xdr:colOff>697573</xdr:colOff>
      <xdr:row>43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41F836-3A29-1F48-B5A3-406D84AB6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3500" y="5130800"/>
          <a:ext cx="6958673" cy="3771900"/>
        </a:xfrm>
        <a:prstGeom prst="rect">
          <a:avLst/>
        </a:prstGeom>
      </xdr:spPr>
    </xdr:pic>
    <xdr:clientData/>
  </xdr:twoCellAnchor>
  <xdr:twoCellAnchor editAs="oneCell">
    <xdr:from>
      <xdr:col>7</xdr:col>
      <xdr:colOff>317501</xdr:colOff>
      <xdr:row>5</xdr:row>
      <xdr:rowOff>38101</xdr:rowOff>
    </xdr:from>
    <xdr:to>
      <xdr:col>15</xdr:col>
      <xdr:colOff>821699</xdr:colOff>
      <xdr:row>23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FE5274-952C-824A-AD44-A19A31ED1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58101" y="1066801"/>
          <a:ext cx="7108198" cy="3771899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45</xdr:row>
      <xdr:rowOff>25400</xdr:rowOff>
    </xdr:from>
    <xdr:to>
      <xdr:col>16</xdr:col>
      <xdr:colOff>263782</xdr:colOff>
      <xdr:row>64</xdr:row>
      <xdr:rowOff>161370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84E529-1A90-1C4C-A329-2A600FE3A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83500" y="9182100"/>
          <a:ext cx="7350382" cy="399677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469900</xdr:colOff>
      <xdr:row>0</xdr:row>
      <xdr:rowOff>0</xdr:rowOff>
    </xdr:from>
    <xdr:to>
      <xdr:col>6</xdr:col>
      <xdr:colOff>666570</xdr:colOff>
      <xdr:row>13</xdr:row>
      <xdr:rowOff>20796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F140508-5196-6042-BB39-FC3BAB066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9900" y="0"/>
          <a:ext cx="5149670" cy="3106896"/>
        </a:xfrm>
        <a:prstGeom prst="rect">
          <a:avLst/>
        </a:prstGeom>
      </xdr:spPr>
    </xdr:pic>
    <xdr:clientData/>
  </xdr:twoCellAnchor>
  <xdr:twoCellAnchor>
    <xdr:from>
      <xdr:col>1</xdr:col>
      <xdr:colOff>304801</xdr:colOff>
      <xdr:row>0</xdr:row>
      <xdr:rowOff>38158</xdr:rowOff>
    </xdr:from>
    <xdr:to>
      <xdr:col>2</xdr:col>
      <xdr:colOff>165101</xdr:colOff>
      <xdr:row>10</xdr:row>
      <xdr:rowOff>177799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C2D6646-4216-2543-85CD-FB806D38AB3A}"/>
            </a:ext>
          </a:extLst>
        </xdr:cNvPr>
        <xdr:cNvSpPr/>
      </xdr:nvSpPr>
      <xdr:spPr>
        <a:xfrm>
          <a:off x="1130301" y="38158"/>
          <a:ext cx="685800" cy="217164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398896</xdr:colOff>
      <xdr:row>12</xdr:row>
      <xdr:rowOff>148936</xdr:rowOff>
    </xdr:from>
    <xdr:to>
      <xdr:col>7</xdr:col>
      <xdr:colOff>469900</xdr:colOff>
      <xdr:row>30</xdr:row>
      <xdr:rowOff>182239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314C68-AE80-4F4F-ACA5-D077F86EE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8896" y="3031836"/>
          <a:ext cx="5849504" cy="3690903"/>
        </a:xfrm>
        <a:prstGeom prst="rect">
          <a:avLst/>
        </a:prstGeom>
      </xdr:spPr>
    </xdr:pic>
    <xdr:clientData/>
  </xdr:twoCellAnchor>
  <xdr:twoCellAnchor editAs="oneCell">
    <xdr:from>
      <xdr:col>0</xdr:col>
      <xdr:colOff>469899</xdr:colOff>
      <xdr:row>31</xdr:row>
      <xdr:rowOff>96549</xdr:rowOff>
    </xdr:from>
    <xdr:to>
      <xdr:col>10</xdr:col>
      <xdr:colOff>10870</xdr:colOff>
      <xdr:row>55</xdr:row>
      <xdr:rowOff>28287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E876D8-565D-8F40-8784-08FE27664D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261" b="22563"/>
        <a:stretch/>
      </xdr:blipFill>
      <xdr:spPr>
        <a:xfrm>
          <a:off x="469899" y="6840249"/>
          <a:ext cx="7795971" cy="4808538"/>
        </a:xfrm>
        <a:prstGeom prst="rect">
          <a:avLst/>
        </a:prstGeom>
      </xdr:spPr>
    </xdr:pic>
    <xdr:clientData/>
  </xdr:twoCellAnchor>
  <xdr:twoCellAnchor>
    <xdr:from>
      <xdr:col>1</xdr:col>
      <xdr:colOff>667860</xdr:colOff>
      <xdr:row>32</xdr:row>
      <xdr:rowOff>146091</xdr:rowOff>
    </xdr:from>
    <xdr:to>
      <xdr:col>3</xdr:col>
      <xdr:colOff>66385</xdr:colOff>
      <xdr:row>48</xdr:row>
      <xdr:rowOff>101600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F78663A-9CA3-D540-9C86-0C934AE25A26}"/>
            </a:ext>
          </a:extLst>
        </xdr:cNvPr>
        <xdr:cNvSpPr/>
      </xdr:nvSpPr>
      <xdr:spPr>
        <a:xfrm>
          <a:off x="1493360" y="7092991"/>
          <a:ext cx="1049525" cy="320670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477496</xdr:colOff>
      <xdr:row>54</xdr:row>
      <xdr:rowOff>166687</xdr:rowOff>
    </xdr:from>
    <xdr:to>
      <xdr:col>4</xdr:col>
      <xdr:colOff>156960</xdr:colOff>
      <xdr:row>62</xdr:row>
      <xdr:rowOff>40408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92289FA-D8D8-8347-8D67-89FFBF71DD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77344" r="64209"/>
        <a:stretch/>
      </xdr:blipFill>
      <xdr:spPr>
        <a:xfrm>
          <a:off x="477496" y="11583987"/>
          <a:ext cx="2981464" cy="1499321"/>
        </a:xfrm>
        <a:prstGeom prst="rect">
          <a:avLst/>
        </a:prstGeom>
      </xdr:spPr>
    </xdr:pic>
    <xdr:clientData/>
  </xdr:twoCellAnchor>
  <xdr:twoCellAnchor editAs="oneCell">
    <xdr:from>
      <xdr:col>0</xdr:col>
      <xdr:colOff>495300</xdr:colOff>
      <xdr:row>63</xdr:row>
      <xdr:rowOff>152400</xdr:rowOff>
    </xdr:from>
    <xdr:to>
      <xdr:col>10</xdr:col>
      <xdr:colOff>763433</xdr:colOff>
      <xdr:row>96</xdr:row>
      <xdr:rowOff>116031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658F770-0D50-4749-941F-CF501E3D8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300" y="13398500"/>
          <a:ext cx="8523133" cy="6669231"/>
        </a:xfrm>
        <a:prstGeom prst="rect">
          <a:avLst/>
        </a:prstGeom>
      </xdr:spPr>
    </xdr:pic>
    <xdr:clientData/>
  </xdr:twoCellAnchor>
  <xdr:twoCellAnchor>
    <xdr:from>
      <xdr:col>1</xdr:col>
      <xdr:colOff>785210</xdr:colOff>
      <xdr:row>63</xdr:row>
      <xdr:rowOff>105148</xdr:rowOff>
    </xdr:from>
    <xdr:to>
      <xdr:col>3</xdr:col>
      <xdr:colOff>254000</xdr:colOff>
      <xdr:row>81</xdr:row>
      <xdr:rowOff>126999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DE5E8F3-45BE-B149-9E2A-2CD4DF56859D}"/>
            </a:ext>
          </a:extLst>
        </xdr:cNvPr>
        <xdr:cNvSpPr/>
      </xdr:nvSpPr>
      <xdr:spPr>
        <a:xfrm>
          <a:off x="1610710" y="13351248"/>
          <a:ext cx="1119790" cy="367945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571500</xdr:colOff>
      <xdr:row>0</xdr:row>
      <xdr:rowOff>37128</xdr:rowOff>
    </xdr:from>
    <xdr:to>
      <xdr:col>8</xdr:col>
      <xdr:colOff>750565</xdr:colOff>
      <xdr:row>26</xdr:row>
      <xdr:rowOff>43983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8637E4-ABA3-B043-BB23-36DA6776F3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5" t="2971"/>
        <a:stretch/>
      </xdr:blipFill>
      <xdr:spPr>
        <a:xfrm>
          <a:off x="571500" y="37128"/>
          <a:ext cx="6783065" cy="5290055"/>
        </a:xfrm>
        <a:prstGeom prst="rect">
          <a:avLst/>
        </a:prstGeom>
      </xdr:spPr>
    </xdr:pic>
    <xdr:clientData/>
  </xdr:twoCellAnchor>
  <xdr:twoCellAnchor>
    <xdr:from>
      <xdr:col>1</xdr:col>
      <xdr:colOff>622298</xdr:colOff>
      <xdr:row>0</xdr:row>
      <xdr:rowOff>25400</xdr:rowOff>
    </xdr:from>
    <xdr:to>
      <xdr:col>2</xdr:col>
      <xdr:colOff>723900</xdr:colOff>
      <xdr:row>14</xdr:row>
      <xdr:rowOff>25400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0F01C54-4E5F-2E41-8DCD-97F85D0F0566}"/>
            </a:ext>
          </a:extLst>
        </xdr:cNvPr>
        <xdr:cNvSpPr/>
      </xdr:nvSpPr>
      <xdr:spPr>
        <a:xfrm>
          <a:off x="1447798" y="25400"/>
          <a:ext cx="927102" cy="28448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145520</xdr:colOff>
      <xdr:row>28</xdr:row>
      <xdr:rowOff>0</xdr:rowOff>
    </xdr:from>
    <xdr:to>
      <xdr:col>9</xdr:col>
      <xdr:colOff>538281</xdr:colOff>
      <xdr:row>42</xdr:row>
      <xdr:rowOff>127000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6D18E0-55C3-F740-9E2F-C350468675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46" b="55918"/>
        <a:stretch/>
      </xdr:blipFill>
      <xdr:spPr>
        <a:xfrm>
          <a:off x="971020" y="5689600"/>
          <a:ext cx="6996761" cy="2971800"/>
        </a:xfrm>
        <a:prstGeom prst="rect">
          <a:avLst/>
        </a:prstGeom>
      </xdr:spPr>
    </xdr:pic>
    <xdr:clientData/>
  </xdr:twoCellAnchor>
  <xdr:twoCellAnchor>
    <xdr:from>
      <xdr:col>2</xdr:col>
      <xdr:colOff>229128</xdr:colOff>
      <xdr:row>28</xdr:row>
      <xdr:rowOff>14817</xdr:rowOff>
    </xdr:from>
    <xdr:to>
      <xdr:col>3</xdr:col>
      <xdr:colOff>317500</xdr:colOff>
      <xdr:row>42</xdr:row>
      <xdr:rowOff>114300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25D728-C7A0-E44F-AA9E-4AD4347AFA9A}"/>
            </a:ext>
          </a:extLst>
        </xdr:cNvPr>
        <xdr:cNvSpPr/>
      </xdr:nvSpPr>
      <xdr:spPr>
        <a:xfrm>
          <a:off x="1880128" y="5704417"/>
          <a:ext cx="913872" cy="294428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79371</xdr:colOff>
      <xdr:row>42</xdr:row>
      <xdr:rowOff>149755</xdr:rowOff>
    </xdr:from>
    <xdr:to>
      <xdr:col>9</xdr:col>
      <xdr:colOff>252061</xdr:colOff>
      <xdr:row>48</xdr:row>
      <xdr:rowOff>179158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98E7536-5137-C248-B688-8B97C8C3EE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812" t="43308" r="-666" b="37513"/>
        <a:stretch/>
      </xdr:blipFill>
      <xdr:spPr>
        <a:xfrm>
          <a:off x="904871" y="8684155"/>
          <a:ext cx="6776690" cy="1248603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48</xdr:row>
      <xdr:rowOff>194733</xdr:rowOff>
    </xdr:from>
    <xdr:to>
      <xdr:col>4</xdr:col>
      <xdr:colOff>63500</xdr:colOff>
      <xdr:row>55</xdr:row>
      <xdr:rowOff>48683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229FBA3-5EF6-C742-8E51-CB97CEEBC8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601" t="61479" r="64695" b="19806"/>
        <a:stretch/>
      </xdr:blipFill>
      <xdr:spPr>
        <a:xfrm>
          <a:off x="812800" y="9948333"/>
          <a:ext cx="2552700" cy="1276350"/>
        </a:xfrm>
        <a:prstGeom prst="rect">
          <a:avLst/>
        </a:prstGeom>
      </xdr:spPr>
    </xdr:pic>
    <xdr:clientData/>
  </xdr:twoCellAnchor>
  <xdr:twoCellAnchor editAs="oneCell">
    <xdr:from>
      <xdr:col>1</xdr:col>
      <xdr:colOff>171977</xdr:colOff>
      <xdr:row>57</xdr:row>
      <xdr:rowOff>66146</xdr:rowOff>
    </xdr:from>
    <xdr:to>
      <xdr:col>9</xdr:col>
      <xdr:colOff>689476</xdr:colOff>
      <xdr:row>72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E3939ED-7ACE-A948-927B-1011A9EE2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-68" b="56320"/>
        <a:stretch/>
      </xdr:blipFill>
      <xdr:spPr>
        <a:xfrm>
          <a:off x="997477" y="11648546"/>
          <a:ext cx="7121499" cy="2981854"/>
        </a:xfrm>
        <a:prstGeom prst="rect">
          <a:avLst/>
        </a:prstGeom>
      </xdr:spPr>
    </xdr:pic>
    <xdr:clientData/>
  </xdr:twoCellAnchor>
  <xdr:twoCellAnchor>
    <xdr:from>
      <xdr:col>3</xdr:col>
      <xdr:colOff>388937</xdr:colOff>
      <xdr:row>57</xdr:row>
      <xdr:rowOff>127000</xdr:rowOff>
    </xdr:from>
    <xdr:to>
      <xdr:col>4</xdr:col>
      <xdr:colOff>502133</xdr:colOff>
      <xdr:row>71</xdr:row>
      <xdr:rowOff>171179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E515E73-D29C-014E-B021-ECA7DA5581D7}"/>
            </a:ext>
          </a:extLst>
        </xdr:cNvPr>
        <xdr:cNvSpPr/>
      </xdr:nvSpPr>
      <xdr:spPr>
        <a:xfrm>
          <a:off x="2865437" y="11709400"/>
          <a:ext cx="938696" cy="288897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114300</xdr:colOff>
      <xdr:row>80</xdr:row>
      <xdr:rowOff>97898</xdr:rowOff>
    </xdr:from>
    <xdr:to>
      <xdr:col>9</xdr:col>
      <xdr:colOff>111438</xdr:colOff>
      <xdr:row>89</xdr:row>
      <xdr:rowOff>146486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959B51B-90AE-854C-B727-E181B3F10A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540" t="80076" r="33623" b="83"/>
        <a:stretch/>
      </xdr:blipFill>
      <xdr:spPr>
        <a:xfrm>
          <a:off x="939800" y="16353898"/>
          <a:ext cx="6601138" cy="1877388"/>
        </a:xfrm>
        <a:prstGeom prst="rect">
          <a:avLst/>
        </a:prstGeom>
      </xdr:spPr>
    </xdr:pic>
    <xdr:clientData/>
  </xdr:twoCellAnchor>
  <xdr:twoCellAnchor editAs="oneCell">
    <xdr:from>
      <xdr:col>1</xdr:col>
      <xdr:colOff>194734</xdr:colOff>
      <xdr:row>71</xdr:row>
      <xdr:rowOff>188913</xdr:rowOff>
    </xdr:from>
    <xdr:to>
      <xdr:col>9</xdr:col>
      <xdr:colOff>94947</xdr:colOff>
      <xdr:row>80</xdr:row>
      <xdr:rowOff>70958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7F8A29-06AA-8A47-8A63-7CAE3A061F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4066" t="62074" r="-1" b="19846"/>
        <a:stretch/>
      </xdr:blipFill>
      <xdr:spPr>
        <a:xfrm>
          <a:off x="1020234" y="14616113"/>
          <a:ext cx="6504213" cy="17108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0297E5-5D1F-9943-AD0E-C6FDD7CA78DD}">
  <dimension ref="A1:W62"/>
  <sheetViews>
    <sheetView tabSelected="1" workbookViewId="0">
      <selection activeCell="H27" sqref="H27"/>
    </sheetView>
  </sheetViews>
  <sheetFormatPr baseColWidth="10" defaultRowHeight="16" x14ac:dyDescent="0.2"/>
  <cols>
    <col min="1" max="1" width="11.5" bestFit="1" customWidth="1"/>
    <col min="4" max="4" width="12" bestFit="1" customWidth="1"/>
    <col min="19" max="19" width="14" bestFit="1" customWidth="1"/>
    <col min="20" max="20" width="13.33203125" bestFit="1" customWidth="1"/>
    <col min="21" max="21" width="13.1640625" bestFit="1" customWidth="1"/>
  </cols>
  <sheetData>
    <row r="1" spans="1:23" ht="51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J1" s="2" t="s">
        <v>9</v>
      </c>
      <c r="K1" s="1" t="s">
        <v>10</v>
      </c>
      <c r="L1" s="2" t="s">
        <v>11</v>
      </c>
      <c r="M1" s="1" t="s">
        <v>12</v>
      </c>
      <c r="N1" s="1" t="s">
        <v>13</v>
      </c>
      <c r="O1" s="1" t="s">
        <v>14</v>
      </c>
      <c r="P1" s="1" t="s">
        <v>8</v>
      </c>
      <c r="Q1" s="1" t="s">
        <v>15</v>
      </c>
      <c r="R1" s="3" t="s">
        <v>16</v>
      </c>
      <c r="S1" s="3" t="s">
        <v>17</v>
      </c>
      <c r="T1" s="3" t="s">
        <v>18</v>
      </c>
      <c r="U1" s="3" t="s">
        <v>19</v>
      </c>
      <c r="V1" s="1" t="s">
        <v>20</v>
      </c>
      <c r="W1" s="1" t="s">
        <v>21</v>
      </c>
    </row>
    <row r="2" spans="1:23" x14ac:dyDescent="0.2">
      <c r="A2" s="4" t="s">
        <v>22</v>
      </c>
      <c r="B2" s="4" t="s">
        <v>23</v>
      </c>
      <c r="C2" s="4" t="s">
        <v>24</v>
      </c>
      <c r="D2" s="4" t="s">
        <v>25</v>
      </c>
      <c r="E2" s="4" t="s">
        <v>26</v>
      </c>
      <c r="F2" s="5">
        <v>15.91</v>
      </c>
      <c r="G2" s="4">
        <v>16</v>
      </c>
      <c r="H2" s="4">
        <v>1950.02</v>
      </c>
      <c r="I2" s="5">
        <v>9</v>
      </c>
      <c r="J2" s="5">
        <f>H2*I2</f>
        <v>17550.18</v>
      </c>
      <c r="K2" s="5">
        <f>(H2*I2*40)/1000</f>
        <v>702.0071999999999</v>
      </c>
      <c r="L2" s="5">
        <f>0.25*K2</f>
        <v>175.50179999999997</v>
      </c>
      <c r="M2" s="4">
        <v>15</v>
      </c>
      <c r="N2" s="4">
        <v>443</v>
      </c>
      <c r="O2" s="4">
        <v>3119.47</v>
      </c>
      <c r="P2" s="5">
        <v>5</v>
      </c>
      <c r="Q2" s="6">
        <f>O2*P2</f>
        <v>15597.349999999999</v>
      </c>
      <c r="R2" s="4" t="s">
        <v>27</v>
      </c>
      <c r="S2" s="4" t="s">
        <v>28</v>
      </c>
      <c r="T2" s="4" t="s">
        <v>29</v>
      </c>
      <c r="U2" s="7" t="s">
        <v>30</v>
      </c>
      <c r="V2" s="8">
        <v>85</v>
      </c>
      <c r="W2" s="4">
        <f>((V2/100)*5000*60000)</f>
        <v>255000000</v>
      </c>
    </row>
    <row r="3" spans="1:23" x14ac:dyDescent="0.2">
      <c r="A3" s="9" t="s">
        <v>60</v>
      </c>
      <c r="B3" s="9" t="s">
        <v>32</v>
      </c>
      <c r="C3" s="10" t="s">
        <v>61</v>
      </c>
      <c r="D3" s="9" t="s">
        <v>62</v>
      </c>
      <c r="E3" s="9" t="s">
        <v>26</v>
      </c>
      <c r="F3" s="11">
        <v>19.05</v>
      </c>
      <c r="G3" s="9">
        <v>19</v>
      </c>
      <c r="H3" s="9">
        <v>3785.12</v>
      </c>
      <c r="I3" s="11">
        <v>3</v>
      </c>
      <c r="J3" s="12">
        <f t="shared" ref="J3:J14" si="0">H3*I3</f>
        <v>11355.36</v>
      </c>
      <c r="K3" s="12">
        <f t="shared" ref="K3:K14" si="1">(H3*I3*40)/1000</f>
        <v>454.21440000000001</v>
      </c>
      <c r="L3" s="12">
        <f t="shared" ref="L3:L14" si="2">0.25*K3</f>
        <v>113.5536</v>
      </c>
      <c r="M3" s="9">
        <v>16</v>
      </c>
      <c r="N3" s="13">
        <v>482</v>
      </c>
      <c r="O3" s="9">
        <v>4212.57</v>
      </c>
      <c r="P3" s="11">
        <v>5</v>
      </c>
      <c r="Q3" s="14">
        <f t="shared" ref="Q3:Q14" si="3">O3*P3</f>
        <v>21062.85</v>
      </c>
      <c r="R3" s="9" t="s">
        <v>63</v>
      </c>
      <c r="S3" s="9" t="s">
        <v>64</v>
      </c>
      <c r="T3" s="9" t="s">
        <v>65</v>
      </c>
      <c r="U3" s="9" t="s">
        <v>66</v>
      </c>
      <c r="V3" s="13">
        <v>85</v>
      </c>
      <c r="W3" s="15">
        <f t="shared" ref="W3:W14" si="4">((V3/100)*5000*60000)</f>
        <v>255000000</v>
      </c>
    </row>
    <row r="4" spans="1:23" x14ac:dyDescent="0.2">
      <c r="A4" s="9" t="s">
        <v>67</v>
      </c>
      <c r="B4" s="9" t="s">
        <v>32</v>
      </c>
      <c r="C4" s="10" t="s">
        <v>68</v>
      </c>
      <c r="D4" s="9" t="s">
        <v>62</v>
      </c>
      <c r="E4" s="9" t="s">
        <v>41</v>
      </c>
      <c r="F4" s="11">
        <v>18.989999999999998</v>
      </c>
      <c r="G4" s="9">
        <v>19</v>
      </c>
      <c r="H4" s="9">
        <v>6140.9</v>
      </c>
      <c r="I4" s="11">
        <v>3</v>
      </c>
      <c r="J4" s="12">
        <f t="shared" si="0"/>
        <v>18422.699999999997</v>
      </c>
      <c r="K4" s="12">
        <f t="shared" si="1"/>
        <v>736.9079999999999</v>
      </c>
      <c r="L4" s="12">
        <f t="shared" si="2"/>
        <v>184.22699999999998</v>
      </c>
      <c r="M4" s="9">
        <v>15</v>
      </c>
      <c r="N4" s="13">
        <v>423</v>
      </c>
      <c r="O4" s="9">
        <v>2812.23</v>
      </c>
      <c r="P4" s="11">
        <v>5</v>
      </c>
      <c r="Q4" s="14">
        <f t="shared" si="3"/>
        <v>14061.15</v>
      </c>
      <c r="R4" s="9" t="s">
        <v>69</v>
      </c>
      <c r="S4" s="9" t="s">
        <v>70</v>
      </c>
      <c r="T4" s="9" t="s">
        <v>71</v>
      </c>
      <c r="U4" s="9" t="s">
        <v>72</v>
      </c>
      <c r="V4" s="13">
        <v>75</v>
      </c>
      <c r="W4" s="15">
        <f t="shared" si="4"/>
        <v>225000000</v>
      </c>
    </row>
    <row r="5" spans="1:23" x14ac:dyDescent="0.2">
      <c r="A5" s="9" t="s">
        <v>73</v>
      </c>
      <c r="B5" s="9" t="s">
        <v>32</v>
      </c>
      <c r="C5" s="10" t="s">
        <v>74</v>
      </c>
      <c r="D5" s="9" t="s">
        <v>62</v>
      </c>
      <c r="E5" s="9" t="s">
        <v>48</v>
      </c>
      <c r="F5" s="11">
        <v>16.73</v>
      </c>
      <c r="G5" s="9">
        <v>17</v>
      </c>
      <c r="H5" s="9">
        <v>4159.3999999999996</v>
      </c>
      <c r="I5" s="11">
        <v>3</v>
      </c>
      <c r="J5" s="12">
        <f t="shared" si="0"/>
        <v>12478.199999999999</v>
      </c>
      <c r="K5" s="12">
        <f t="shared" si="1"/>
        <v>499.12799999999993</v>
      </c>
      <c r="L5" s="12">
        <f t="shared" si="2"/>
        <v>124.78199999999998</v>
      </c>
      <c r="M5" s="9">
        <v>16</v>
      </c>
      <c r="N5" s="13">
        <v>419</v>
      </c>
      <c r="O5" s="9">
        <v>3462.95</v>
      </c>
      <c r="P5" s="11">
        <v>5</v>
      </c>
      <c r="Q5" s="14">
        <f t="shared" si="3"/>
        <v>17314.75</v>
      </c>
      <c r="R5" s="9" t="s">
        <v>75</v>
      </c>
      <c r="S5" s="9" t="s">
        <v>76</v>
      </c>
      <c r="T5" s="9" t="s">
        <v>77</v>
      </c>
      <c r="U5" s="9" t="s">
        <v>78</v>
      </c>
      <c r="V5" s="13">
        <v>60</v>
      </c>
      <c r="W5" s="15">
        <f t="shared" si="4"/>
        <v>180000000</v>
      </c>
    </row>
    <row r="6" spans="1:23" x14ac:dyDescent="0.2">
      <c r="A6" s="9" t="s">
        <v>79</v>
      </c>
      <c r="B6" s="9" t="s">
        <v>32</v>
      </c>
      <c r="C6" s="10" t="s">
        <v>80</v>
      </c>
      <c r="D6" s="9" t="s">
        <v>62</v>
      </c>
      <c r="E6" s="9" t="s">
        <v>55</v>
      </c>
      <c r="F6" s="9">
        <v>16.62</v>
      </c>
      <c r="G6" s="9">
        <v>17</v>
      </c>
      <c r="H6" s="9">
        <v>4898.25</v>
      </c>
      <c r="I6" s="11">
        <v>3</v>
      </c>
      <c r="J6" s="12">
        <f t="shared" si="0"/>
        <v>14694.75</v>
      </c>
      <c r="K6" s="12">
        <f t="shared" si="1"/>
        <v>587.79</v>
      </c>
      <c r="L6" s="12">
        <f t="shared" si="2"/>
        <v>146.94749999999999</v>
      </c>
      <c r="M6" s="9">
        <v>15</v>
      </c>
      <c r="N6" s="9">
        <v>443</v>
      </c>
      <c r="O6" s="9">
        <v>895.55</v>
      </c>
      <c r="P6" s="16">
        <v>5</v>
      </c>
      <c r="Q6" s="14">
        <f t="shared" si="3"/>
        <v>4477.75</v>
      </c>
      <c r="R6" s="9" t="s">
        <v>81</v>
      </c>
      <c r="S6" s="9" t="s">
        <v>82</v>
      </c>
      <c r="T6" s="9" t="s">
        <v>83</v>
      </c>
      <c r="U6" s="9" t="s">
        <v>84</v>
      </c>
      <c r="V6" s="13">
        <v>60</v>
      </c>
      <c r="W6" s="15">
        <f t="shared" si="4"/>
        <v>180000000</v>
      </c>
    </row>
    <row r="7" spans="1:23" x14ac:dyDescent="0.2">
      <c r="A7" s="9" t="s">
        <v>31</v>
      </c>
      <c r="B7" s="9" t="s">
        <v>32</v>
      </c>
      <c r="C7" s="10" t="s">
        <v>33</v>
      </c>
      <c r="D7" s="9" t="s">
        <v>34</v>
      </c>
      <c r="E7" s="9" t="s">
        <v>26</v>
      </c>
      <c r="F7" s="11">
        <v>16.079999999999998</v>
      </c>
      <c r="G7" s="9">
        <v>16</v>
      </c>
      <c r="H7" s="9">
        <v>1834.21</v>
      </c>
      <c r="I7" s="11">
        <v>2</v>
      </c>
      <c r="J7" s="12">
        <f t="shared" si="0"/>
        <v>3668.42</v>
      </c>
      <c r="K7" s="12">
        <f t="shared" si="1"/>
        <v>146.73679999999999</v>
      </c>
      <c r="L7" s="12">
        <f t="shared" si="2"/>
        <v>36.684199999999997</v>
      </c>
      <c r="M7" s="9">
        <v>17</v>
      </c>
      <c r="N7" s="13">
        <v>438</v>
      </c>
      <c r="O7" s="9">
        <v>6038.51</v>
      </c>
      <c r="P7" s="11">
        <v>5</v>
      </c>
      <c r="Q7" s="14">
        <f t="shared" si="3"/>
        <v>30192.550000000003</v>
      </c>
      <c r="R7" s="9" t="s">
        <v>35</v>
      </c>
      <c r="S7" s="9" t="s">
        <v>36</v>
      </c>
      <c r="T7" s="9" t="s">
        <v>37</v>
      </c>
      <c r="U7" s="9" t="s">
        <v>38</v>
      </c>
      <c r="V7" s="13">
        <v>80</v>
      </c>
      <c r="W7" s="15">
        <f t="shared" si="4"/>
        <v>240000000</v>
      </c>
    </row>
    <row r="8" spans="1:23" x14ac:dyDescent="0.2">
      <c r="A8" s="9" t="s">
        <v>39</v>
      </c>
      <c r="B8" s="9" t="s">
        <v>32</v>
      </c>
      <c r="C8" s="10" t="s">
        <v>40</v>
      </c>
      <c r="D8" s="9" t="s">
        <v>34</v>
      </c>
      <c r="E8" s="9" t="s">
        <v>41</v>
      </c>
      <c r="F8" s="11">
        <v>16.16</v>
      </c>
      <c r="G8" s="9">
        <v>16</v>
      </c>
      <c r="H8" s="9">
        <v>2019.59</v>
      </c>
      <c r="I8" s="11">
        <v>2</v>
      </c>
      <c r="J8" s="12">
        <f t="shared" si="0"/>
        <v>4039.18</v>
      </c>
      <c r="K8" s="12">
        <f t="shared" si="1"/>
        <v>161.56719999999999</v>
      </c>
      <c r="L8" s="12">
        <f t="shared" si="2"/>
        <v>40.391799999999996</v>
      </c>
      <c r="M8" s="9">
        <v>17</v>
      </c>
      <c r="N8" s="13">
        <v>392</v>
      </c>
      <c r="O8" s="9">
        <v>5427.82</v>
      </c>
      <c r="P8" s="11">
        <v>5</v>
      </c>
      <c r="Q8" s="14">
        <f t="shared" si="3"/>
        <v>27139.1</v>
      </c>
      <c r="R8" s="9" t="s">
        <v>42</v>
      </c>
      <c r="S8" s="9" t="s">
        <v>43</v>
      </c>
      <c r="T8" s="9" t="s">
        <v>44</v>
      </c>
      <c r="U8" s="9" t="s">
        <v>45</v>
      </c>
      <c r="V8" s="13">
        <v>70</v>
      </c>
      <c r="W8" s="15">
        <f t="shared" si="4"/>
        <v>210000000</v>
      </c>
    </row>
    <row r="9" spans="1:23" x14ac:dyDescent="0.2">
      <c r="A9" s="9" t="s">
        <v>46</v>
      </c>
      <c r="B9" s="9" t="s">
        <v>32</v>
      </c>
      <c r="C9" s="10" t="s">
        <v>47</v>
      </c>
      <c r="D9" s="9" t="s">
        <v>34</v>
      </c>
      <c r="E9" s="9" t="s">
        <v>48</v>
      </c>
      <c r="F9" s="11">
        <v>16.25</v>
      </c>
      <c r="G9" s="9">
        <v>16</v>
      </c>
      <c r="H9" s="9">
        <v>2847.12</v>
      </c>
      <c r="I9" s="11">
        <v>3</v>
      </c>
      <c r="J9" s="12">
        <f t="shared" si="0"/>
        <v>8541.36</v>
      </c>
      <c r="K9" s="12">
        <f t="shared" si="1"/>
        <v>341.65440000000001</v>
      </c>
      <c r="L9" s="12">
        <f t="shared" si="2"/>
        <v>85.413600000000002</v>
      </c>
      <c r="M9" s="9">
        <v>17</v>
      </c>
      <c r="N9" s="13">
        <v>409</v>
      </c>
      <c r="O9" s="9">
        <v>5075.42</v>
      </c>
      <c r="P9" s="11">
        <v>8</v>
      </c>
      <c r="Q9" s="14">
        <f t="shared" si="3"/>
        <v>40603.360000000001</v>
      </c>
      <c r="R9" s="9" t="s">
        <v>49</v>
      </c>
      <c r="S9" s="9" t="s">
        <v>50</v>
      </c>
      <c r="T9" s="9" t="s">
        <v>51</v>
      </c>
      <c r="U9" s="9" t="s">
        <v>52</v>
      </c>
      <c r="V9" s="13">
        <v>75</v>
      </c>
      <c r="W9" s="15">
        <f t="shared" si="4"/>
        <v>225000000</v>
      </c>
    </row>
    <row r="10" spans="1:23" x14ac:dyDescent="0.2">
      <c r="A10" s="9" t="s">
        <v>53</v>
      </c>
      <c r="B10" s="9" t="s">
        <v>32</v>
      </c>
      <c r="C10" s="10" t="s">
        <v>54</v>
      </c>
      <c r="D10" s="9" t="s">
        <v>34</v>
      </c>
      <c r="E10" s="9" t="s">
        <v>55</v>
      </c>
      <c r="F10" s="9">
        <v>17.07</v>
      </c>
      <c r="G10" s="9">
        <v>17</v>
      </c>
      <c r="H10" s="9">
        <v>1876.14</v>
      </c>
      <c r="I10" s="11">
        <v>3</v>
      </c>
      <c r="J10" s="12">
        <f t="shared" si="0"/>
        <v>5628.42</v>
      </c>
      <c r="K10" s="12">
        <f t="shared" si="1"/>
        <v>225.13679999999999</v>
      </c>
      <c r="L10" s="12">
        <f t="shared" si="2"/>
        <v>56.284199999999998</v>
      </c>
      <c r="M10" s="9">
        <v>17</v>
      </c>
      <c r="N10" s="9">
        <v>411</v>
      </c>
      <c r="O10" s="9">
        <v>8767.09</v>
      </c>
      <c r="P10" s="16">
        <v>5</v>
      </c>
      <c r="Q10" s="14">
        <f t="shared" si="3"/>
        <v>43835.45</v>
      </c>
      <c r="R10" s="9" t="s">
        <v>56</v>
      </c>
      <c r="S10" s="9" t="s">
        <v>57</v>
      </c>
      <c r="T10" s="9" t="s">
        <v>58</v>
      </c>
      <c r="U10" s="9" t="s">
        <v>59</v>
      </c>
      <c r="V10" s="13">
        <v>65</v>
      </c>
      <c r="W10" s="15">
        <f t="shared" si="4"/>
        <v>195000000</v>
      </c>
    </row>
    <row r="11" spans="1:23" x14ac:dyDescent="0.2">
      <c r="A11" s="9" t="s">
        <v>85</v>
      </c>
      <c r="B11" s="9" t="s">
        <v>32</v>
      </c>
      <c r="C11" s="10" t="s">
        <v>86</v>
      </c>
      <c r="D11" s="9" t="s">
        <v>87</v>
      </c>
      <c r="E11" s="9" t="s">
        <v>26</v>
      </c>
      <c r="F11" s="11">
        <v>17.920000000000002</v>
      </c>
      <c r="G11" s="9">
        <v>18</v>
      </c>
      <c r="H11" s="9">
        <v>2167.46</v>
      </c>
      <c r="I11" s="11">
        <v>3</v>
      </c>
      <c r="J11" s="12">
        <f t="shared" si="0"/>
        <v>6502.38</v>
      </c>
      <c r="K11" s="12">
        <f t="shared" si="1"/>
        <v>260.09520000000003</v>
      </c>
      <c r="L11" s="12">
        <f t="shared" si="2"/>
        <v>65.023800000000008</v>
      </c>
      <c r="M11" s="9">
        <v>17</v>
      </c>
      <c r="N11" s="13">
        <v>411</v>
      </c>
      <c r="O11" s="9">
        <v>8767.09</v>
      </c>
      <c r="P11" s="11">
        <v>4</v>
      </c>
      <c r="Q11" s="14">
        <f t="shared" si="3"/>
        <v>35068.36</v>
      </c>
      <c r="R11" s="9" t="s">
        <v>88</v>
      </c>
      <c r="S11" s="9" t="s">
        <v>89</v>
      </c>
      <c r="T11" s="9" t="s">
        <v>90</v>
      </c>
      <c r="U11" s="9" t="s">
        <v>91</v>
      </c>
      <c r="V11" s="13">
        <v>85</v>
      </c>
      <c r="W11" s="15">
        <f t="shared" si="4"/>
        <v>255000000</v>
      </c>
    </row>
    <row r="12" spans="1:23" x14ac:dyDescent="0.2">
      <c r="A12" s="9" t="s">
        <v>92</v>
      </c>
      <c r="B12" s="9" t="s">
        <v>32</v>
      </c>
      <c r="C12" s="10" t="s">
        <v>93</v>
      </c>
      <c r="D12" s="9" t="s">
        <v>87</v>
      </c>
      <c r="E12" s="9" t="s">
        <v>41</v>
      </c>
      <c r="F12" s="11">
        <v>17.649999999999999</v>
      </c>
      <c r="G12" s="9">
        <v>18</v>
      </c>
      <c r="H12" s="9">
        <v>3849.85</v>
      </c>
      <c r="I12" s="11">
        <v>3</v>
      </c>
      <c r="J12" s="12">
        <f t="shared" si="0"/>
        <v>11549.55</v>
      </c>
      <c r="K12" s="12">
        <f t="shared" si="1"/>
        <v>461.98200000000003</v>
      </c>
      <c r="L12" s="12">
        <f t="shared" si="2"/>
        <v>115.49550000000001</v>
      </c>
      <c r="M12" s="9">
        <v>16</v>
      </c>
      <c r="N12" s="13">
        <v>420</v>
      </c>
      <c r="O12" s="9">
        <v>5599.03</v>
      </c>
      <c r="P12" s="11">
        <v>3</v>
      </c>
      <c r="Q12" s="14">
        <f t="shared" si="3"/>
        <v>16797.09</v>
      </c>
      <c r="R12" s="9" t="s">
        <v>94</v>
      </c>
      <c r="S12" s="9" t="s">
        <v>95</v>
      </c>
      <c r="T12" s="9" t="s">
        <v>96</v>
      </c>
      <c r="U12" s="9" t="s">
        <v>97</v>
      </c>
      <c r="V12" s="13">
        <v>75</v>
      </c>
      <c r="W12" s="15">
        <f t="shared" si="4"/>
        <v>225000000</v>
      </c>
    </row>
    <row r="13" spans="1:23" x14ac:dyDescent="0.2">
      <c r="A13" s="9" t="s">
        <v>98</v>
      </c>
      <c r="B13" s="9" t="s">
        <v>32</v>
      </c>
      <c r="C13" s="10" t="s">
        <v>99</v>
      </c>
      <c r="D13" s="9" t="s">
        <v>87</v>
      </c>
      <c r="E13" s="9" t="s">
        <v>48</v>
      </c>
      <c r="F13" s="11">
        <v>18.54</v>
      </c>
      <c r="G13" s="9">
        <v>19</v>
      </c>
      <c r="H13" s="9">
        <v>4321.9799999999996</v>
      </c>
      <c r="I13" s="11">
        <v>3</v>
      </c>
      <c r="J13" s="12">
        <f t="shared" si="0"/>
        <v>12965.939999999999</v>
      </c>
      <c r="K13" s="12">
        <f t="shared" si="1"/>
        <v>518.63760000000002</v>
      </c>
      <c r="L13" s="12">
        <f t="shared" si="2"/>
        <v>129.65940000000001</v>
      </c>
      <c r="M13" s="9">
        <v>16</v>
      </c>
      <c r="N13" s="13">
        <v>395</v>
      </c>
      <c r="O13" s="9">
        <v>4542.74</v>
      </c>
      <c r="P13" s="11">
        <v>3</v>
      </c>
      <c r="Q13" s="14">
        <f t="shared" si="3"/>
        <v>13628.22</v>
      </c>
      <c r="R13" s="9" t="s">
        <v>100</v>
      </c>
      <c r="S13" s="9" t="s">
        <v>101</v>
      </c>
      <c r="T13" s="9" t="s">
        <v>102</v>
      </c>
      <c r="U13" s="9" t="s">
        <v>103</v>
      </c>
      <c r="V13" s="13">
        <v>70</v>
      </c>
      <c r="W13" s="15">
        <f t="shared" si="4"/>
        <v>210000000</v>
      </c>
    </row>
    <row r="14" spans="1:23" x14ac:dyDescent="0.2">
      <c r="A14" s="9" t="s">
        <v>104</v>
      </c>
      <c r="B14" s="9" t="s">
        <v>32</v>
      </c>
      <c r="C14" s="10" t="s">
        <v>105</v>
      </c>
      <c r="D14" s="9" t="s">
        <v>87</v>
      </c>
      <c r="E14" s="9" t="s">
        <v>55</v>
      </c>
      <c r="F14" s="9">
        <v>17.34</v>
      </c>
      <c r="G14" s="9">
        <v>18</v>
      </c>
      <c r="H14" s="9">
        <v>3337.84</v>
      </c>
      <c r="I14" s="11">
        <v>3</v>
      </c>
      <c r="J14" s="12">
        <f t="shared" si="0"/>
        <v>10013.52</v>
      </c>
      <c r="K14" s="12">
        <f t="shared" si="1"/>
        <v>400.54080000000005</v>
      </c>
      <c r="L14" s="12">
        <f t="shared" si="2"/>
        <v>100.13520000000001</v>
      </c>
      <c r="M14" s="9">
        <v>16</v>
      </c>
      <c r="N14" s="9">
        <v>385</v>
      </c>
      <c r="O14" s="9">
        <v>10226.200000000001</v>
      </c>
      <c r="P14" s="16">
        <v>3</v>
      </c>
      <c r="Q14" s="14">
        <f t="shared" si="3"/>
        <v>30678.600000000002</v>
      </c>
      <c r="R14" s="9" t="s">
        <v>106</v>
      </c>
      <c r="S14" s="9" t="s">
        <v>107</v>
      </c>
      <c r="T14" s="9" t="s">
        <v>108</v>
      </c>
      <c r="U14" s="9" t="s">
        <v>109</v>
      </c>
      <c r="V14" s="13">
        <v>80</v>
      </c>
      <c r="W14" s="15">
        <f t="shared" si="4"/>
        <v>240000000</v>
      </c>
    </row>
    <row r="28" spans="1:15" s="17" customFormat="1" x14ac:dyDescent="0.2">
      <c r="A28" s="9" t="s">
        <v>60</v>
      </c>
      <c r="E28" s="10" t="s">
        <v>67</v>
      </c>
      <c r="J28" s="10" t="s">
        <v>73</v>
      </c>
      <c r="L28" s="18"/>
      <c r="O28" s="9" t="s">
        <v>79</v>
      </c>
    </row>
    <row r="45" spans="1:15" s="17" customFormat="1" x14ac:dyDescent="0.2">
      <c r="A45" s="9" t="s">
        <v>31</v>
      </c>
      <c r="E45" s="10" t="s">
        <v>39</v>
      </c>
      <c r="J45" s="10" t="s">
        <v>46</v>
      </c>
      <c r="L45" s="18"/>
      <c r="O45" s="9" t="s">
        <v>53</v>
      </c>
    </row>
    <row r="62" spans="1:15" s="17" customFormat="1" x14ac:dyDescent="0.2">
      <c r="A62" s="9" t="s">
        <v>85</v>
      </c>
      <c r="E62" s="10" t="s">
        <v>92</v>
      </c>
      <c r="J62" s="10" t="s">
        <v>98</v>
      </c>
      <c r="L62" s="18"/>
      <c r="O62" s="9" t="s">
        <v>104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74C4B7-10E1-FE48-907F-BBEF751D02C7}">
  <dimension ref="A1:D16"/>
  <sheetViews>
    <sheetView workbookViewId="0">
      <selection activeCell="F40" sqref="F40"/>
    </sheetView>
  </sheetViews>
  <sheetFormatPr baseColWidth="10" defaultRowHeight="16" x14ac:dyDescent="0.2"/>
  <cols>
    <col min="2" max="2" width="14.33203125" bestFit="1" customWidth="1"/>
    <col min="3" max="3" width="7.1640625" bestFit="1" customWidth="1"/>
    <col min="4" max="4" width="31.5" bestFit="1" customWidth="1"/>
  </cols>
  <sheetData>
    <row r="1" spans="1:4" ht="17" x14ac:dyDescent="0.2">
      <c r="A1" s="3" t="s">
        <v>110</v>
      </c>
      <c r="B1" s="3" t="s">
        <v>111</v>
      </c>
      <c r="C1" s="3" t="s">
        <v>112</v>
      </c>
      <c r="D1" s="19" t="s">
        <v>113</v>
      </c>
    </row>
    <row r="2" spans="1:4" x14ac:dyDescent="0.2">
      <c r="A2" s="9" t="s">
        <v>26</v>
      </c>
      <c r="B2" s="9" t="s">
        <v>60</v>
      </c>
      <c r="C2" s="11">
        <v>19.05</v>
      </c>
      <c r="D2" s="9" t="s">
        <v>114</v>
      </c>
    </row>
    <row r="3" spans="1:4" x14ac:dyDescent="0.2">
      <c r="A3" s="9" t="s">
        <v>41</v>
      </c>
      <c r="B3" s="9" t="s">
        <v>67</v>
      </c>
      <c r="C3" s="11">
        <v>18.989999999999998</v>
      </c>
      <c r="D3" s="9" t="s">
        <v>114</v>
      </c>
    </row>
    <row r="4" spans="1:4" x14ac:dyDescent="0.2">
      <c r="A4" s="9" t="s">
        <v>48</v>
      </c>
      <c r="B4" s="9" t="s">
        <v>73</v>
      </c>
      <c r="C4" s="11">
        <v>16.73</v>
      </c>
      <c r="D4" s="9" t="s">
        <v>114</v>
      </c>
    </row>
    <row r="5" spans="1:4" x14ac:dyDescent="0.2">
      <c r="A5" s="9" t="s">
        <v>55</v>
      </c>
      <c r="B5" s="9" t="s">
        <v>79</v>
      </c>
      <c r="C5" s="9">
        <v>16.62</v>
      </c>
      <c r="D5" s="9" t="s">
        <v>114</v>
      </c>
    </row>
    <row r="6" spans="1:4" x14ac:dyDescent="0.2">
      <c r="A6" s="9" t="s">
        <v>115</v>
      </c>
      <c r="B6" s="9" t="s">
        <v>116</v>
      </c>
      <c r="C6" s="9" t="s">
        <v>117</v>
      </c>
      <c r="D6" s="9"/>
    </row>
    <row r="7" spans="1:4" x14ac:dyDescent="0.2">
      <c r="A7" s="9" t="s">
        <v>26</v>
      </c>
      <c r="B7" s="9" t="s">
        <v>31</v>
      </c>
      <c r="C7" s="11">
        <v>16.079999999999998</v>
      </c>
      <c r="D7" s="9" t="s">
        <v>114</v>
      </c>
    </row>
    <row r="8" spans="1:4" x14ac:dyDescent="0.2">
      <c r="A8" s="9" t="s">
        <v>41</v>
      </c>
      <c r="B8" s="9" t="s">
        <v>39</v>
      </c>
      <c r="C8" s="11">
        <v>16.16</v>
      </c>
      <c r="D8" s="9" t="s">
        <v>114</v>
      </c>
    </row>
    <row r="9" spans="1:4" x14ac:dyDescent="0.2">
      <c r="A9" s="9" t="s">
        <v>48</v>
      </c>
      <c r="B9" s="9" t="s">
        <v>46</v>
      </c>
      <c r="C9" s="11">
        <v>16.25</v>
      </c>
      <c r="D9" s="9" t="s">
        <v>114</v>
      </c>
    </row>
    <row r="10" spans="1:4" x14ac:dyDescent="0.2">
      <c r="A10" s="9" t="s">
        <v>55</v>
      </c>
      <c r="B10" s="9" t="s">
        <v>53</v>
      </c>
      <c r="C10" s="9">
        <v>17.07</v>
      </c>
      <c r="D10" s="9" t="s">
        <v>114</v>
      </c>
    </row>
    <row r="11" spans="1:4" x14ac:dyDescent="0.2">
      <c r="A11" s="9" t="s">
        <v>115</v>
      </c>
      <c r="B11" s="9" t="s">
        <v>116</v>
      </c>
      <c r="C11" s="9" t="s">
        <v>117</v>
      </c>
      <c r="D11" s="9"/>
    </row>
    <row r="12" spans="1:4" x14ac:dyDescent="0.2">
      <c r="A12" s="9" t="s">
        <v>26</v>
      </c>
      <c r="B12" s="9" t="s">
        <v>85</v>
      </c>
      <c r="C12" s="11">
        <v>17.920000000000002</v>
      </c>
      <c r="D12" s="9" t="s">
        <v>114</v>
      </c>
    </row>
    <row r="13" spans="1:4" x14ac:dyDescent="0.2">
      <c r="A13" s="9" t="s">
        <v>41</v>
      </c>
      <c r="B13" s="9" t="s">
        <v>92</v>
      </c>
      <c r="C13" s="11">
        <v>17.649999999999999</v>
      </c>
      <c r="D13" s="9" t="s">
        <v>114</v>
      </c>
    </row>
    <row r="14" spans="1:4" x14ac:dyDescent="0.2">
      <c r="A14" s="9" t="s">
        <v>48</v>
      </c>
      <c r="B14" s="9" t="s">
        <v>98</v>
      </c>
      <c r="C14" s="11">
        <v>18.54</v>
      </c>
      <c r="D14" s="9" t="s">
        <v>114</v>
      </c>
    </row>
    <row r="15" spans="1:4" x14ac:dyDescent="0.2">
      <c r="A15" s="9" t="s">
        <v>55</v>
      </c>
      <c r="B15" s="9" t="s">
        <v>104</v>
      </c>
      <c r="C15" s="9">
        <v>17.34</v>
      </c>
      <c r="D15" s="9" t="s">
        <v>114</v>
      </c>
    </row>
    <row r="16" spans="1:4" x14ac:dyDescent="0.2">
      <c r="A16" s="9" t="s">
        <v>115</v>
      </c>
      <c r="B16" s="9" t="s">
        <v>116</v>
      </c>
      <c r="C16" s="9" t="s">
        <v>117</v>
      </c>
      <c r="D16" s="9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4C325-0BAF-1743-A77F-C22425FE9A19}">
  <dimension ref="I2:S15"/>
  <sheetViews>
    <sheetView topLeftCell="D1" workbookViewId="0">
      <selection activeCell="Q21" sqref="Q21"/>
    </sheetView>
  </sheetViews>
  <sheetFormatPr baseColWidth="10" defaultRowHeight="16" x14ac:dyDescent="0.2"/>
  <cols>
    <col min="12" max="12" width="12" bestFit="1" customWidth="1"/>
  </cols>
  <sheetData>
    <row r="2" spans="9:19" ht="51" x14ac:dyDescent="0.2">
      <c r="I2" s="20" t="s">
        <v>0</v>
      </c>
      <c r="J2" s="20" t="s">
        <v>1</v>
      </c>
      <c r="K2" s="20" t="s">
        <v>2</v>
      </c>
      <c r="L2" s="20" t="s">
        <v>3</v>
      </c>
      <c r="M2" s="20" t="s">
        <v>4</v>
      </c>
      <c r="N2" s="20" t="s">
        <v>5</v>
      </c>
      <c r="O2" s="20" t="s">
        <v>6</v>
      </c>
      <c r="P2" s="1" t="s">
        <v>7</v>
      </c>
      <c r="Q2" s="2" t="s">
        <v>8</v>
      </c>
      <c r="R2" s="2" t="s">
        <v>9</v>
      </c>
      <c r="S2" s="1" t="s">
        <v>10</v>
      </c>
    </row>
    <row r="3" spans="9:19" x14ac:dyDescent="0.2">
      <c r="I3" s="4" t="s">
        <v>22</v>
      </c>
      <c r="J3" s="4" t="s">
        <v>23</v>
      </c>
      <c r="K3" s="4" t="s">
        <v>24</v>
      </c>
      <c r="L3" s="4" t="s">
        <v>25</v>
      </c>
      <c r="M3" s="4" t="s">
        <v>26</v>
      </c>
      <c r="N3" s="5">
        <v>15.91</v>
      </c>
      <c r="O3" s="4">
        <v>16</v>
      </c>
      <c r="P3" s="4">
        <v>1950.02</v>
      </c>
      <c r="Q3" s="5">
        <v>9</v>
      </c>
      <c r="R3" s="5">
        <f>P3*Q3</f>
        <v>17550.18</v>
      </c>
      <c r="S3" s="5">
        <f>(P3*Q3*40)/1000</f>
        <v>702.0071999999999</v>
      </c>
    </row>
    <row r="4" spans="9:19" x14ac:dyDescent="0.2">
      <c r="I4" s="9" t="s">
        <v>60</v>
      </c>
      <c r="J4" s="9" t="s">
        <v>32</v>
      </c>
      <c r="K4" s="10" t="s">
        <v>61</v>
      </c>
      <c r="L4" s="9" t="s">
        <v>62</v>
      </c>
      <c r="M4" s="9" t="s">
        <v>26</v>
      </c>
      <c r="N4" s="11">
        <v>19.05</v>
      </c>
      <c r="O4" s="9">
        <v>19</v>
      </c>
      <c r="P4" s="21">
        <v>3785.12</v>
      </c>
      <c r="Q4" s="11">
        <v>3</v>
      </c>
      <c r="R4" s="12">
        <f t="shared" ref="R4:R15" si="0">P4*Q4</f>
        <v>11355.36</v>
      </c>
      <c r="S4" s="12">
        <f t="shared" ref="S4:S15" si="1">(P4*Q4*40)/1000</f>
        <v>454.21440000000001</v>
      </c>
    </row>
    <row r="5" spans="9:19" x14ac:dyDescent="0.2">
      <c r="I5" s="9" t="s">
        <v>67</v>
      </c>
      <c r="J5" s="9" t="s">
        <v>32</v>
      </c>
      <c r="K5" s="10" t="s">
        <v>68</v>
      </c>
      <c r="L5" s="9" t="s">
        <v>62</v>
      </c>
      <c r="M5" s="9" t="s">
        <v>41</v>
      </c>
      <c r="N5" s="11">
        <v>18.989999999999998</v>
      </c>
      <c r="O5" s="9">
        <v>19</v>
      </c>
      <c r="P5" s="21">
        <v>6140.9</v>
      </c>
      <c r="Q5" s="11">
        <v>3</v>
      </c>
      <c r="R5" s="12">
        <f t="shared" si="0"/>
        <v>18422.699999999997</v>
      </c>
      <c r="S5" s="12">
        <f t="shared" si="1"/>
        <v>736.9079999999999</v>
      </c>
    </row>
    <row r="6" spans="9:19" x14ac:dyDescent="0.2">
      <c r="I6" s="9" t="s">
        <v>73</v>
      </c>
      <c r="J6" s="9" t="s">
        <v>32</v>
      </c>
      <c r="K6" s="10" t="s">
        <v>74</v>
      </c>
      <c r="L6" s="9" t="s">
        <v>62</v>
      </c>
      <c r="M6" s="9" t="s">
        <v>48</v>
      </c>
      <c r="N6" s="11">
        <v>16.73</v>
      </c>
      <c r="O6" s="9">
        <v>17</v>
      </c>
      <c r="P6" s="21">
        <v>4159.3999999999996</v>
      </c>
      <c r="Q6" s="11">
        <v>3</v>
      </c>
      <c r="R6" s="12">
        <f t="shared" si="0"/>
        <v>12478.199999999999</v>
      </c>
      <c r="S6" s="12">
        <f t="shared" si="1"/>
        <v>499.12799999999993</v>
      </c>
    </row>
    <row r="7" spans="9:19" x14ac:dyDescent="0.2">
      <c r="I7" s="9" t="s">
        <v>79</v>
      </c>
      <c r="J7" s="9" t="s">
        <v>32</v>
      </c>
      <c r="K7" s="10" t="s">
        <v>80</v>
      </c>
      <c r="L7" s="9" t="s">
        <v>62</v>
      </c>
      <c r="M7" s="9" t="s">
        <v>55</v>
      </c>
      <c r="N7" s="9">
        <v>16.62</v>
      </c>
      <c r="O7" s="9">
        <v>17</v>
      </c>
      <c r="P7" s="21">
        <v>4898.25</v>
      </c>
      <c r="Q7" s="11">
        <v>3</v>
      </c>
      <c r="R7" s="12">
        <f t="shared" si="0"/>
        <v>14694.75</v>
      </c>
      <c r="S7" s="12">
        <f t="shared" si="1"/>
        <v>587.79</v>
      </c>
    </row>
    <row r="8" spans="9:19" x14ac:dyDescent="0.2">
      <c r="I8" s="9" t="s">
        <v>31</v>
      </c>
      <c r="J8" s="9" t="s">
        <v>32</v>
      </c>
      <c r="K8" s="10" t="s">
        <v>33</v>
      </c>
      <c r="L8" s="9" t="s">
        <v>34</v>
      </c>
      <c r="M8" s="9" t="s">
        <v>26</v>
      </c>
      <c r="N8" s="11">
        <v>16.079999999999998</v>
      </c>
      <c r="O8" s="9">
        <v>16</v>
      </c>
      <c r="P8" s="21">
        <v>1834.21</v>
      </c>
      <c r="Q8" s="11">
        <v>2</v>
      </c>
      <c r="R8" s="12">
        <f t="shared" si="0"/>
        <v>3668.42</v>
      </c>
      <c r="S8" s="12">
        <f t="shared" si="1"/>
        <v>146.73679999999999</v>
      </c>
    </row>
    <row r="9" spans="9:19" x14ac:dyDescent="0.2">
      <c r="I9" s="9" t="s">
        <v>39</v>
      </c>
      <c r="J9" s="9" t="s">
        <v>32</v>
      </c>
      <c r="K9" s="10" t="s">
        <v>40</v>
      </c>
      <c r="L9" s="9" t="s">
        <v>34</v>
      </c>
      <c r="M9" s="9" t="s">
        <v>41</v>
      </c>
      <c r="N9" s="11">
        <v>16.16</v>
      </c>
      <c r="O9" s="9">
        <v>16</v>
      </c>
      <c r="P9" s="21">
        <v>2019.59</v>
      </c>
      <c r="Q9" s="11">
        <v>2</v>
      </c>
      <c r="R9" s="12">
        <f t="shared" si="0"/>
        <v>4039.18</v>
      </c>
      <c r="S9" s="12">
        <f t="shared" si="1"/>
        <v>161.56719999999999</v>
      </c>
    </row>
    <row r="10" spans="9:19" x14ac:dyDescent="0.2">
      <c r="I10" s="9" t="s">
        <v>46</v>
      </c>
      <c r="J10" s="9" t="s">
        <v>32</v>
      </c>
      <c r="K10" s="10" t="s">
        <v>47</v>
      </c>
      <c r="L10" s="9" t="s">
        <v>34</v>
      </c>
      <c r="M10" s="9" t="s">
        <v>48</v>
      </c>
      <c r="N10" s="11">
        <v>16.25</v>
      </c>
      <c r="O10" s="9">
        <v>16</v>
      </c>
      <c r="P10" s="21">
        <v>2847.12</v>
      </c>
      <c r="Q10" s="11">
        <v>3</v>
      </c>
      <c r="R10" s="12">
        <f t="shared" si="0"/>
        <v>8541.36</v>
      </c>
      <c r="S10" s="12">
        <f t="shared" si="1"/>
        <v>341.65440000000001</v>
      </c>
    </row>
    <row r="11" spans="9:19" x14ac:dyDescent="0.2">
      <c r="I11" s="9" t="s">
        <v>53</v>
      </c>
      <c r="J11" s="9" t="s">
        <v>32</v>
      </c>
      <c r="K11" s="10" t="s">
        <v>54</v>
      </c>
      <c r="L11" s="9" t="s">
        <v>34</v>
      </c>
      <c r="M11" s="9" t="s">
        <v>55</v>
      </c>
      <c r="N11" s="9">
        <v>17.07</v>
      </c>
      <c r="O11" s="9">
        <v>17</v>
      </c>
      <c r="P11" s="21">
        <v>1876.14</v>
      </c>
      <c r="Q11" s="11">
        <v>3</v>
      </c>
      <c r="R11" s="12">
        <f t="shared" si="0"/>
        <v>5628.42</v>
      </c>
      <c r="S11" s="12">
        <f t="shared" si="1"/>
        <v>225.13679999999999</v>
      </c>
    </row>
    <row r="12" spans="9:19" x14ac:dyDescent="0.2">
      <c r="I12" s="9" t="s">
        <v>85</v>
      </c>
      <c r="J12" s="9" t="s">
        <v>32</v>
      </c>
      <c r="K12" s="10" t="s">
        <v>86</v>
      </c>
      <c r="L12" s="9" t="s">
        <v>87</v>
      </c>
      <c r="M12" s="9" t="s">
        <v>26</v>
      </c>
      <c r="N12" s="11">
        <v>17.920000000000002</v>
      </c>
      <c r="O12" s="9">
        <v>18</v>
      </c>
      <c r="P12" s="21">
        <v>2167.46</v>
      </c>
      <c r="Q12" s="11">
        <v>3</v>
      </c>
      <c r="R12" s="12">
        <f t="shared" si="0"/>
        <v>6502.38</v>
      </c>
      <c r="S12" s="12">
        <f t="shared" si="1"/>
        <v>260.09520000000003</v>
      </c>
    </row>
    <row r="13" spans="9:19" x14ac:dyDescent="0.2">
      <c r="I13" s="9" t="s">
        <v>92</v>
      </c>
      <c r="J13" s="9" t="s">
        <v>32</v>
      </c>
      <c r="K13" s="10" t="s">
        <v>93</v>
      </c>
      <c r="L13" s="9" t="s">
        <v>87</v>
      </c>
      <c r="M13" s="9" t="s">
        <v>41</v>
      </c>
      <c r="N13" s="11">
        <v>17.649999999999999</v>
      </c>
      <c r="O13" s="9">
        <v>18</v>
      </c>
      <c r="P13" s="21">
        <v>3849.85</v>
      </c>
      <c r="Q13" s="11">
        <v>3</v>
      </c>
      <c r="R13" s="12">
        <f t="shared" si="0"/>
        <v>11549.55</v>
      </c>
      <c r="S13" s="12">
        <f t="shared" si="1"/>
        <v>461.98200000000003</v>
      </c>
    </row>
    <row r="14" spans="9:19" x14ac:dyDescent="0.2">
      <c r="I14" s="9" t="s">
        <v>98</v>
      </c>
      <c r="J14" s="9" t="s">
        <v>32</v>
      </c>
      <c r="K14" s="10" t="s">
        <v>99</v>
      </c>
      <c r="L14" s="9" t="s">
        <v>87</v>
      </c>
      <c r="M14" s="9" t="s">
        <v>48</v>
      </c>
      <c r="N14" s="11">
        <v>18.54</v>
      </c>
      <c r="O14" s="9">
        <v>19</v>
      </c>
      <c r="P14" s="21">
        <v>4321.9799999999996</v>
      </c>
      <c r="Q14" s="11">
        <v>3</v>
      </c>
      <c r="R14" s="12">
        <f t="shared" si="0"/>
        <v>12965.939999999999</v>
      </c>
      <c r="S14" s="12">
        <f t="shared" si="1"/>
        <v>518.63760000000002</v>
      </c>
    </row>
    <row r="15" spans="9:19" x14ac:dyDescent="0.2">
      <c r="I15" s="9" t="s">
        <v>104</v>
      </c>
      <c r="J15" s="9" t="s">
        <v>32</v>
      </c>
      <c r="K15" s="10" t="s">
        <v>105</v>
      </c>
      <c r="L15" s="9" t="s">
        <v>87</v>
      </c>
      <c r="M15" s="9" t="s">
        <v>55</v>
      </c>
      <c r="N15" s="9">
        <v>17.34</v>
      </c>
      <c r="O15" s="9">
        <v>18</v>
      </c>
      <c r="P15" s="21">
        <v>3337.84</v>
      </c>
      <c r="Q15" s="11">
        <v>3</v>
      </c>
      <c r="R15" s="12">
        <f t="shared" si="0"/>
        <v>10013.52</v>
      </c>
      <c r="S15" s="12">
        <f t="shared" si="1"/>
        <v>400.54080000000005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0B023D-53CB-1E47-91CE-D4C3144B91BD}">
  <dimension ref="L2:M13"/>
  <sheetViews>
    <sheetView topLeftCell="A59" workbookViewId="0">
      <selection activeCell="M80" sqref="M80"/>
    </sheetView>
  </sheetViews>
  <sheetFormatPr baseColWidth="10" defaultRowHeight="16" x14ac:dyDescent="0.2"/>
  <cols>
    <col min="13" max="13" width="13.33203125" bestFit="1" customWidth="1"/>
  </cols>
  <sheetData>
    <row r="2" spans="12:13" x14ac:dyDescent="0.2">
      <c r="L2" s="9" t="s">
        <v>60</v>
      </c>
      <c r="M2" t="s">
        <v>118</v>
      </c>
    </row>
    <row r="3" spans="12:13" x14ac:dyDescent="0.2">
      <c r="L3" s="9" t="s">
        <v>67</v>
      </c>
      <c r="M3" t="s">
        <v>119</v>
      </c>
    </row>
    <row r="4" spans="12:13" x14ac:dyDescent="0.2">
      <c r="L4" s="9" t="s">
        <v>73</v>
      </c>
      <c r="M4" t="s">
        <v>120</v>
      </c>
    </row>
    <row r="5" spans="12:13" x14ac:dyDescent="0.2">
      <c r="L5" s="9" t="s">
        <v>79</v>
      </c>
      <c r="M5" t="s">
        <v>121</v>
      </c>
    </row>
    <row r="6" spans="12:13" x14ac:dyDescent="0.2">
      <c r="L6" s="9" t="s">
        <v>31</v>
      </c>
      <c r="M6" t="s">
        <v>118</v>
      </c>
    </row>
    <row r="7" spans="12:13" x14ac:dyDescent="0.2">
      <c r="L7" s="9" t="s">
        <v>39</v>
      </c>
      <c r="M7" t="s">
        <v>119</v>
      </c>
    </row>
    <row r="8" spans="12:13" x14ac:dyDescent="0.2">
      <c r="L8" s="9" t="s">
        <v>46</v>
      </c>
      <c r="M8" t="s">
        <v>122</v>
      </c>
    </row>
    <row r="9" spans="12:13" x14ac:dyDescent="0.2">
      <c r="L9" s="9" t="s">
        <v>53</v>
      </c>
      <c r="M9" t="s">
        <v>121</v>
      </c>
    </row>
    <row r="10" spans="12:13" x14ac:dyDescent="0.2">
      <c r="L10" s="9" t="s">
        <v>85</v>
      </c>
      <c r="M10" t="s">
        <v>123</v>
      </c>
    </row>
    <row r="11" spans="12:13" x14ac:dyDescent="0.2">
      <c r="L11" s="9" t="s">
        <v>92</v>
      </c>
      <c r="M11" t="s">
        <v>124</v>
      </c>
    </row>
    <row r="12" spans="12:13" x14ac:dyDescent="0.2">
      <c r="L12" s="9" t="s">
        <v>98</v>
      </c>
      <c r="M12" t="s">
        <v>125</v>
      </c>
    </row>
    <row r="13" spans="12:13" x14ac:dyDescent="0.2">
      <c r="L13" s="9" t="s">
        <v>104</v>
      </c>
      <c r="M13" t="s">
        <v>126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</vt:lpstr>
      <vt:lpstr>Lib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2023-07-17T17:22:49Z</dcterms:created>
  <dcterms:modified xsi:type="dcterms:W3CDTF">2023-07-17T21:43:48Z</dcterms:modified>
</cp:coreProperties>
</file>